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95" windowHeight="8130"/>
  </bookViews>
  <sheets>
    <sheet name="Свод поступлений и расходов ДС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35" i="1" l="1"/>
  <c r="O36" i="1"/>
  <c r="O37" i="1"/>
  <c r="O38" i="1"/>
  <c r="O39" i="1"/>
  <c r="O40" i="1"/>
  <c r="O41" i="1"/>
  <c r="O42" i="1"/>
  <c r="O43" i="1"/>
  <c r="O44" i="1"/>
  <c r="O45" i="1"/>
  <c r="O23" i="1"/>
  <c r="O24" i="1"/>
  <c r="O25" i="1"/>
  <c r="O26" i="1"/>
  <c r="O27" i="1"/>
  <c r="O28" i="1"/>
  <c r="O29" i="1"/>
  <c r="O30" i="1"/>
  <c r="O31" i="1"/>
  <c r="O32" i="1"/>
  <c r="O33" i="1"/>
  <c r="O34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N8" i="1"/>
  <c r="O46" i="1" l="1"/>
  <c r="S2" i="1" s="1"/>
  <c r="J2" i="1"/>
  <c r="I8" i="1" l="1"/>
  <c r="H19" i="1"/>
  <c r="E14" i="1" l="1"/>
  <c r="D8" i="1"/>
  <c r="O7" i="1" l="1"/>
  <c r="C46" i="1" l="1"/>
  <c r="D46" i="1"/>
  <c r="E46" i="1"/>
  <c r="F46" i="1"/>
  <c r="G46" i="1"/>
  <c r="H46" i="1"/>
  <c r="I46" i="1"/>
  <c r="J46" i="1"/>
  <c r="L46" i="1"/>
  <c r="M46" i="1"/>
  <c r="N46" i="1"/>
  <c r="K46" i="1"/>
  <c r="B3" i="1" l="1"/>
  <c r="D4" i="1" l="1"/>
  <c r="C4" i="1"/>
  <c r="B4" i="1"/>
  <c r="K4" i="1"/>
  <c r="J4" i="1"/>
  <c r="I4" i="1"/>
  <c r="E4" i="1"/>
  <c r="N4" i="1"/>
  <c r="O4" i="1" s="1"/>
  <c r="M4" i="1"/>
  <c r="L4" i="1"/>
  <c r="H4" i="1"/>
  <c r="G4" i="1"/>
  <c r="F4" i="1"/>
</calcChain>
</file>

<file path=xl/sharedStrings.xml><?xml version="1.0" encoding="utf-8"?>
<sst xmlns="http://schemas.openxmlformats.org/spreadsheetml/2006/main" count="57" uniqueCount="57">
  <si>
    <t>Поступление на р/с</t>
  </si>
  <si>
    <t>Поступление в кассу</t>
  </si>
  <si>
    <t>Итого поступлений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</si>
  <si>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</si>
  <si>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</si>
  <si>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</si>
  <si>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</si>
  <si>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</si>
  <si>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</si>
  <si>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</si>
  <si>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</si>
  <si>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</si>
  <si>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</si>
  <si>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</si>
  <si>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</si>
  <si>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Комиссия банка</t>
  </si>
  <si>
    <t>Охранные услуги</t>
  </si>
  <si>
    <t>контроль</t>
  </si>
  <si>
    <t>Итого расходов</t>
  </si>
  <si>
    <t>Итого</t>
  </si>
  <si>
    <t>остаток на 01.01.2017</t>
  </si>
  <si>
    <t>Посуда</t>
  </si>
  <si>
    <t>Полиграфические услуги</t>
  </si>
  <si>
    <t>остаток на 01.01.2018</t>
  </si>
  <si>
    <t>Обучение по оказанию первой помощи</t>
  </si>
  <si>
    <t>Обновление прграммы НоТ: Учет по питанию</t>
  </si>
  <si>
    <t>Канцтовары</t>
  </si>
  <si>
    <t>Ремонт ввода холодной воды</t>
  </si>
  <si>
    <t>Подтоварник</t>
  </si>
  <si>
    <t>Терморегулятор</t>
  </si>
  <si>
    <t>Работы по пожарной безопасности</t>
  </si>
  <si>
    <t>Стройматериалы</t>
  </si>
  <si>
    <t>Восстановление лазерного картриджа</t>
  </si>
  <si>
    <t>Игрушки</t>
  </si>
  <si>
    <t>Полотенца, стулья</t>
  </si>
  <si>
    <t>Спецодежда</t>
  </si>
  <si>
    <t>Права использования аккаунта, СБИС</t>
  </si>
  <si>
    <t>Аудиторская проверка</t>
  </si>
  <si>
    <t>Энциклопедии для детей</t>
  </si>
  <si>
    <t>Зарядка огнетушителей, переосвидетельствование ОП</t>
  </si>
  <si>
    <t>Зонт вытяжной островной</t>
  </si>
  <si>
    <t>Стенд</t>
  </si>
  <si>
    <t>Качалка на пружине, велодержатель, газонное ограждение</t>
  </si>
  <si>
    <t>Двери</t>
  </si>
  <si>
    <t>Плитка для пола</t>
  </si>
  <si>
    <t>Система вентилирования</t>
  </si>
  <si>
    <t>Шкафы</t>
  </si>
  <si>
    <t>Стулья детские</t>
  </si>
  <si>
    <t>Скамейки, кабинки</t>
  </si>
  <si>
    <t>Ковры</t>
  </si>
  <si>
    <t>Огнезащитная обработка конструкций</t>
  </si>
  <si>
    <t>Медосмотр работников</t>
  </si>
  <si>
    <t>Ремонт системы отопления</t>
  </si>
  <si>
    <t>Медикаменты</t>
  </si>
  <si>
    <t>Унитазы</t>
  </si>
  <si>
    <t>Стеллажи, теплица</t>
  </si>
  <si>
    <t>Мебель (стул, стол)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</si>
</sst>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wrapText="1"/>
    </xf>
    <xf numFmtId="2" fontId="1" fillId="0" borderId="0" xfId="0" applyNumberFormat="1" applyFont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0" borderId="0" xfId="0" applyNumberFormat="1"/>
    <xf numFmtId="43" fontId="0" fillId="0" borderId="1" xfId="0" applyNumberFormat="1" applyBorder="1"/>
    <xf numFmtId="43" fontId="0" fillId="0" borderId="1" xfId="0" applyNumberFormat="1" applyFill="1" applyBorder="1"/>
    <xf numFmtId="43" fontId="0" fillId="0" borderId="1" xfId="0" applyNumberFormat="1" applyFill="1" applyBorder="1" applyAlignment="1">
      <alignment vertical="center" wrapText="1"/>
    </xf>
    <xf numFmtId="43" fontId="3" fillId="0" borderId="1" xfId="0" applyNumberFormat="1" applyFont="1" applyBorder="1"/>
    <xf numFmtId="164" fontId="0" fillId="0" borderId="1" xfId="0" applyNumberFormat="1" applyBorder="1"/>
    <xf numFmtId="164" fontId="3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 applyAlignment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0" fillId="0" borderId="1" xfId="0" applyBorder="1" applyAlignment="1">
      <alignment wrapText="1"/>
    </xf>
    <xf numFmtId="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6;&#1077;&#1074;&#1095;&#1077;&#1085;&#1082;&#1086;%20&#1086;/&#1041;&#1083;&#1072;&#1075;&#1086;&#1090;&#1074;&#1086;&#1088;&#1080;&#1090;&#1077;&#1083;&#1100;&#1085;&#1099;&#1081;%20&#1092;&#1086;&#1085;&#1076;/&#1054;&#1090;&#1095;&#1077;&#1090;&#1099;%202015/&#1054;&#1090;&#1095;&#1077;&#1090;&#1099;%20&#1092;&#1086;&#1085;&#1076;&#1072;/&#1056;&#1077;&#1077;&#1089;&#1090;&#1088;%20&#1088;&#1072;&#1089;&#1093;&#1086;&#1076;&#1086;&#1074;%20&#1087;&#1086;%20&#1092;&#1086;&#1085;&#1076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Лист3"/>
    </sheetNames>
    <sheetDataSet>
      <sheetData sheetId="0" refreshError="1"/>
      <sheetData sheetId="1">
        <row r="2">
          <cell r="P2">
            <v>80835.02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abSelected="1" topLeftCell="A19" workbookViewId="0">
      <pane xSplit="1" topLeftCell="D1" activePane="topRight" state="frozen"/>
      <selection pane="topRight" activeCell="O46" sqref="O46"/>
    </sheetView>
  </sheetViews>
  <sheetFormatPr defaultRowHeight="15" x14ac:dyDescent="0.25"/>
  <cols>
    <col min="1" max="1" width="39.42578125" customWidth="1"/>
    <col min="2" max="2" width="16.28515625" customWidth="1"/>
    <col min="3" max="4" width="15.28515625" customWidth="1"/>
    <col min="5" max="6" width="15.7109375" customWidth="1"/>
    <col min="7" max="7" width="13.140625" customWidth="1"/>
    <col min="8" max="8" width="13.85546875" customWidth="1"/>
    <col min="9" max="9" width="14.42578125" customWidth="1"/>
    <col min="10" max="10" width="14.28515625" customWidth="1"/>
    <col min="11" max="11" width="13.7109375" customWidth="1"/>
    <col min="12" max="13" width="14.140625" customWidth="1"/>
    <col min="14" max="14" width="13.28515625" customWidth="1"/>
    <col min="15" max="15" width="14.7109375" customWidth="1"/>
    <col min="16" max="16" width="10.28515625" bestFit="1" customWidth="1"/>
    <col min="17" max="17" width="10.28515625" customWidth="1"/>
    <col min="18" max="18" width="11.7109375" customWidth="1"/>
    <col min="19" max="19" width="13.7109375" customWidth="1"/>
  </cols>
  <sheetData>
    <row r="1" spans="1:19" ht="37.5" customHeight="1" x14ac:dyDescent="0.25">
      <c r="B1" s="1" t="s">
        <v>20</v>
      </c>
      <c r="H1" s="2"/>
      <c r="P1" s="1" t="s">
        <v>23</v>
      </c>
    </row>
    <row r="2" spans="1:19" x14ac:dyDescent="0.25">
      <c r="A2" s="3" t="s">
        <v>0</v>
      </c>
      <c r="B2" s="15">
        <v>123537.2</v>
      </c>
      <c r="C2" s="17">
        <v>44000</v>
      </c>
      <c r="D2" s="17">
        <v>35250</v>
      </c>
      <c r="E2" s="17">
        <v>31450</v>
      </c>
      <c r="F2" s="17">
        <v>38660</v>
      </c>
      <c r="G2" s="17">
        <v>212000</v>
      </c>
      <c r="H2" s="17">
        <v>67550</v>
      </c>
      <c r="I2" s="17">
        <v>105500</v>
      </c>
      <c r="J2" s="17">
        <f>24700+29200</f>
        <v>53900</v>
      </c>
      <c r="K2" s="17">
        <v>39415</v>
      </c>
      <c r="L2" s="17">
        <v>57510</v>
      </c>
      <c r="M2" s="17">
        <v>36500</v>
      </c>
      <c r="N2" s="17">
        <v>57900</v>
      </c>
      <c r="O2" s="18"/>
      <c r="P2" s="17"/>
      <c r="R2" s="6" t="s">
        <v>17</v>
      </c>
      <c r="S2" s="22">
        <f>B4+O4-O46</f>
        <v>28871.469999999972</v>
      </c>
    </row>
    <row r="3" spans="1:19" x14ac:dyDescent="0.25">
      <c r="A3" s="3" t="s">
        <v>1</v>
      </c>
      <c r="B3" s="15">
        <f>'[1]2014'!$P$3</f>
        <v>0</v>
      </c>
      <c r="C3" s="17">
        <v>1200</v>
      </c>
      <c r="D3" s="17">
        <v>3000</v>
      </c>
      <c r="E3" s="17">
        <v>1200</v>
      </c>
      <c r="F3" s="17">
        <v>1200</v>
      </c>
      <c r="G3" s="17">
        <v>135000</v>
      </c>
      <c r="H3" s="17">
        <v>247200</v>
      </c>
      <c r="I3" s="17">
        <v>0</v>
      </c>
      <c r="J3" s="17">
        <v>0</v>
      </c>
      <c r="K3" s="17">
        <v>0</v>
      </c>
      <c r="L3" s="17">
        <v>0</v>
      </c>
      <c r="M3" s="17"/>
      <c r="N3" s="17"/>
      <c r="O3" s="18"/>
      <c r="P3" s="17">
        <v>0</v>
      </c>
    </row>
    <row r="4" spans="1:19" x14ac:dyDescent="0.25">
      <c r="A4" s="4" t="s">
        <v>2</v>
      </c>
      <c r="B4" s="16">
        <f t="shared" ref="B4:F4" si="0">SUM(B2:B3)</f>
        <v>123537.2</v>
      </c>
      <c r="C4" s="19">
        <f t="shared" si="0"/>
        <v>45200</v>
      </c>
      <c r="D4" s="19">
        <f t="shared" si="0"/>
        <v>38250</v>
      </c>
      <c r="E4" s="19">
        <f t="shared" si="0"/>
        <v>32650</v>
      </c>
      <c r="F4" s="19">
        <f t="shared" si="0"/>
        <v>39860</v>
      </c>
      <c r="G4" s="19">
        <f>SUM(G2:G3)</f>
        <v>347000</v>
      </c>
      <c r="H4" s="19">
        <f t="shared" ref="H4:N4" si="1">SUM(H2:H3)</f>
        <v>314750</v>
      </c>
      <c r="I4" s="19">
        <f t="shared" si="1"/>
        <v>105500</v>
      </c>
      <c r="J4" s="19">
        <f t="shared" si="1"/>
        <v>53900</v>
      </c>
      <c r="K4" s="19">
        <f t="shared" si="1"/>
        <v>39415</v>
      </c>
      <c r="L4" s="19">
        <f t="shared" si="1"/>
        <v>57510</v>
      </c>
      <c r="M4" s="19">
        <f t="shared" si="1"/>
        <v>36500</v>
      </c>
      <c r="N4" s="19">
        <f t="shared" si="1"/>
        <v>57900</v>
      </c>
      <c r="O4" s="20">
        <f>SUM(C4:N4)</f>
        <v>1168435</v>
      </c>
      <c r="P4" s="19"/>
    </row>
    <row r="6" spans="1:19" x14ac:dyDescent="0.25">
      <c r="A6" s="3"/>
      <c r="B6" s="3"/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3" t="s">
        <v>19</v>
      </c>
    </row>
    <row r="7" spans="1:19" x14ac:dyDescent="0.25">
      <c r="A7" s="3" t="s">
        <v>15</v>
      </c>
      <c r="B7" s="3"/>
      <c r="C7" s="11">
        <v>1330.4</v>
      </c>
      <c r="D7" s="11">
        <v>1366</v>
      </c>
      <c r="E7" s="11">
        <v>1474.4</v>
      </c>
      <c r="F7" s="11">
        <v>1442.4</v>
      </c>
      <c r="G7" s="11">
        <v>2646</v>
      </c>
      <c r="H7" s="11">
        <v>2062.4</v>
      </c>
      <c r="I7" s="11">
        <v>1890</v>
      </c>
      <c r="J7" s="11">
        <v>1376</v>
      </c>
      <c r="K7" s="11">
        <v>1492</v>
      </c>
      <c r="L7" s="11">
        <v>1548</v>
      </c>
      <c r="M7" s="11">
        <v>1364</v>
      </c>
      <c r="N7" s="11">
        <v>1452</v>
      </c>
      <c r="O7" s="11">
        <f>SUM(C7:N7)</f>
        <v>19443.599999999999</v>
      </c>
    </row>
    <row r="8" spans="1:19" x14ac:dyDescent="0.25">
      <c r="A8" s="3" t="s">
        <v>16</v>
      </c>
      <c r="B8" s="3"/>
      <c r="C8" s="11"/>
      <c r="D8" s="11">
        <f>17927.27+20880</f>
        <v>38807.270000000004</v>
      </c>
      <c r="E8" s="11"/>
      <c r="F8" s="11">
        <v>22191.4</v>
      </c>
      <c r="G8" s="11">
        <v>23200</v>
      </c>
      <c r="H8" s="11">
        <v>20173.91</v>
      </c>
      <c r="I8" s="11">
        <f>17676.19+6628.57</f>
        <v>24304.76</v>
      </c>
      <c r="J8" s="11"/>
      <c r="K8" s="11">
        <v>23200</v>
      </c>
      <c r="L8" s="11">
        <v>46400</v>
      </c>
      <c r="M8" s="11"/>
      <c r="N8" s="11">
        <f>22145.45+23200</f>
        <v>45345.45</v>
      </c>
      <c r="O8" s="11">
        <f t="shared" ref="O8:O45" si="2">SUM(C8:N8)</f>
        <v>243622.79000000004</v>
      </c>
    </row>
    <row r="9" spans="1:19" x14ac:dyDescent="0.25">
      <c r="A9" s="3" t="s">
        <v>24</v>
      </c>
      <c r="B9" s="3"/>
      <c r="C9" s="11">
        <v>9000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f t="shared" si="2"/>
        <v>9000</v>
      </c>
    </row>
    <row r="10" spans="1:19" ht="29.25" customHeight="1" x14ac:dyDescent="0.25">
      <c r="A10" s="21" t="s">
        <v>25</v>
      </c>
      <c r="B10" s="3"/>
      <c r="C10" s="12">
        <v>2400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v>2400</v>
      </c>
      <c r="O10" s="11">
        <f t="shared" si="2"/>
        <v>4800</v>
      </c>
    </row>
    <row r="11" spans="1:19" ht="15" customHeight="1" x14ac:dyDescent="0.25">
      <c r="A11" s="7" t="s">
        <v>21</v>
      </c>
      <c r="B11" s="7"/>
      <c r="C11" s="12">
        <v>32783.5</v>
      </c>
      <c r="D11" s="12"/>
      <c r="E11" s="12"/>
      <c r="F11" s="12"/>
      <c r="G11" s="12"/>
      <c r="H11" s="12"/>
      <c r="I11" s="12"/>
      <c r="J11" s="12"/>
      <c r="K11" s="12"/>
      <c r="L11" s="12"/>
      <c r="M11" s="12">
        <v>5651</v>
      </c>
      <c r="N11" s="12"/>
      <c r="O11" s="11">
        <f t="shared" si="2"/>
        <v>38434.5</v>
      </c>
    </row>
    <row r="12" spans="1:19" ht="15" customHeight="1" x14ac:dyDescent="0.25">
      <c r="A12" s="7" t="s">
        <v>22</v>
      </c>
      <c r="B12" s="7"/>
      <c r="C12" s="12">
        <v>3142</v>
      </c>
      <c r="D12" s="12"/>
      <c r="E12" s="12"/>
      <c r="F12" s="12">
        <v>1680</v>
      </c>
      <c r="G12" s="12"/>
      <c r="H12" s="12">
        <v>1120</v>
      </c>
      <c r="I12" s="12"/>
      <c r="J12" s="12"/>
      <c r="K12" s="12"/>
      <c r="L12" s="12">
        <v>1340</v>
      </c>
      <c r="M12" s="12"/>
      <c r="N12" s="12"/>
      <c r="O12" s="11">
        <f t="shared" si="2"/>
        <v>7282</v>
      </c>
    </row>
    <row r="13" spans="1:19" ht="15" customHeight="1" x14ac:dyDescent="0.25">
      <c r="A13" s="3" t="s">
        <v>55</v>
      </c>
      <c r="B13" s="3"/>
      <c r="C13" s="12"/>
      <c r="D13" s="12">
        <v>27905</v>
      </c>
      <c r="E13" s="12"/>
      <c r="F13" s="12"/>
      <c r="G13" s="12"/>
      <c r="H13" s="12"/>
      <c r="I13" s="12"/>
      <c r="J13" s="12"/>
      <c r="K13" s="12"/>
      <c r="L13" s="12">
        <v>12879.72</v>
      </c>
      <c r="M13" s="12"/>
      <c r="N13" s="12"/>
      <c r="O13" s="11">
        <f t="shared" si="2"/>
        <v>40784.720000000001</v>
      </c>
    </row>
    <row r="14" spans="1:19" ht="15" customHeight="1" x14ac:dyDescent="0.25">
      <c r="A14" s="3" t="s">
        <v>26</v>
      </c>
      <c r="B14" s="3"/>
      <c r="C14" s="12"/>
      <c r="D14" s="12">
        <v>8932.7000000000007</v>
      </c>
      <c r="E14" s="12">
        <f>1697.5+1358.5+426</f>
        <v>3482</v>
      </c>
      <c r="F14" s="12"/>
      <c r="G14" s="12"/>
      <c r="H14" s="12"/>
      <c r="I14" s="12"/>
      <c r="J14" s="12"/>
      <c r="K14" s="12"/>
      <c r="L14" s="12">
        <v>18832.099999999999</v>
      </c>
      <c r="M14" s="12">
        <v>13415.2</v>
      </c>
      <c r="N14" s="12"/>
      <c r="O14" s="11">
        <f t="shared" si="2"/>
        <v>44662</v>
      </c>
    </row>
    <row r="15" spans="1:19" ht="15" customHeight="1" x14ac:dyDescent="0.25">
      <c r="A15" s="3" t="s">
        <v>27</v>
      </c>
      <c r="B15" s="3"/>
      <c r="C15" s="12"/>
      <c r="D15" s="12">
        <v>2617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1">
        <f t="shared" si="2"/>
        <v>2617</v>
      </c>
    </row>
    <row r="16" spans="1:19" ht="15" customHeight="1" x14ac:dyDescent="0.25">
      <c r="A16" s="21" t="s">
        <v>28</v>
      </c>
      <c r="B16" s="3"/>
      <c r="C16" s="12"/>
      <c r="D16" s="12"/>
      <c r="E16" s="12">
        <v>5860.8</v>
      </c>
      <c r="F16" s="12"/>
      <c r="G16" s="12"/>
      <c r="H16" s="12"/>
      <c r="I16" s="12"/>
      <c r="J16" s="12"/>
      <c r="K16" s="12"/>
      <c r="L16" s="12"/>
      <c r="M16" s="12"/>
      <c r="N16" s="12"/>
      <c r="O16" s="11">
        <f t="shared" si="2"/>
        <v>5860.8</v>
      </c>
    </row>
    <row r="17" spans="1:15" ht="15" customHeight="1" x14ac:dyDescent="0.25">
      <c r="A17" s="7" t="s">
        <v>29</v>
      </c>
      <c r="B17" s="7"/>
      <c r="C17" s="12"/>
      <c r="D17" s="12"/>
      <c r="E17" s="12">
        <v>1200</v>
      </c>
      <c r="F17" s="12"/>
      <c r="G17" s="12"/>
      <c r="H17" s="12"/>
      <c r="I17" s="12"/>
      <c r="J17" s="12"/>
      <c r="K17" s="12"/>
      <c r="L17" s="12"/>
      <c r="M17" s="12"/>
      <c r="N17" s="12"/>
      <c r="O17" s="11">
        <f t="shared" si="2"/>
        <v>1200</v>
      </c>
    </row>
    <row r="18" spans="1:15" ht="15" customHeight="1" x14ac:dyDescent="0.25">
      <c r="A18" s="7" t="s">
        <v>30</v>
      </c>
      <c r="B18" s="7"/>
      <c r="C18" s="12"/>
      <c r="D18" s="12"/>
      <c r="E18" s="12">
        <v>2461.2600000000002</v>
      </c>
      <c r="F18" s="12"/>
      <c r="G18" s="12"/>
      <c r="H18" s="12"/>
      <c r="I18" s="12"/>
      <c r="J18" s="12"/>
      <c r="K18" s="12"/>
      <c r="L18" s="12"/>
      <c r="M18" s="12"/>
      <c r="N18" s="12"/>
      <c r="O18" s="11">
        <f t="shared" si="2"/>
        <v>2461.2600000000002</v>
      </c>
    </row>
    <row r="19" spans="1:15" ht="15" customHeight="1" x14ac:dyDescent="0.25">
      <c r="A19" s="7" t="s">
        <v>31</v>
      </c>
      <c r="B19" s="7"/>
      <c r="C19" s="12"/>
      <c r="D19" s="12"/>
      <c r="E19" s="12">
        <v>5267.71</v>
      </c>
      <c r="F19" s="12">
        <v>1241.9000000000001</v>
      </c>
      <c r="G19" s="12">
        <v>47849.4</v>
      </c>
      <c r="H19" s="12">
        <f>21007.34+45270+43200</f>
        <v>109477.34</v>
      </c>
      <c r="I19" s="12">
        <v>20147.73</v>
      </c>
      <c r="J19" s="12">
        <v>5859</v>
      </c>
      <c r="K19" s="12"/>
      <c r="L19" s="12">
        <v>9424.86</v>
      </c>
      <c r="M19" s="12"/>
      <c r="N19" s="12">
        <v>745.01</v>
      </c>
      <c r="O19" s="11">
        <f t="shared" si="2"/>
        <v>200012.95</v>
      </c>
    </row>
    <row r="20" spans="1:15" ht="18" customHeight="1" x14ac:dyDescent="0.25">
      <c r="A20" s="7" t="s">
        <v>32</v>
      </c>
      <c r="B20" s="7"/>
      <c r="C20" s="12"/>
      <c r="D20" s="12"/>
      <c r="E20" s="12">
        <v>6500</v>
      </c>
      <c r="F20" s="12"/>
      <c r="G20" s="12"/>
      <c r="H20" s="12"/>
      <c r="I20" s="12"/>
      <c r="J20" s="12"/>
      <c r="K20" s="12"/>
      <c r="L20" s="12">
        <v>4100</v>
      </c>
      <c r="M20" s="12"/>
      <c r="N20" s="12"/>
      <c r="O20" s="11">
        <f t="shared" si="2"/>
        <v>10600</v>
      </c>
    </row>
    <row r="21" spans="1:15" ht="15" customHeight="1" x14ac:dyDescent="0.25">
      <c r="A21" s="7" t="s">
        <v>33</v>
      </c>
      <c r="B21" s="7"/>
      <c r="C21" s="12"/>
      <c r="D21" s="12"/>
      <c r="E21" s="12">
        <v>25380.9</v>
      </c>
      <c r="F21" s="12"/>
      <c r="G21" s="12"/>
      <c r="H21" s="12"/>
      <c r="I21" s="12"/>
      <c r="J21" s="12">
        <v>30062</v>
      </c>
      <c r="K21" s="12"/>
      <c r="L21" s="12"/>
      <c r="M21" s="12"/>
      <c r="N21" s="12"/>
      <c r="O21" s="11">
        <f t="shared" si="2"/>
        <v>55442.9</v>
      </c>
    </row>
    <row r="22" spans="1:15" ht="15" customHeight="1" x14ac:dyDescent="0.25">
      <c r="A22" s="7" t="s">
        <v>34</v>
      </c>
      <c r="B22" s="7"/>
      <c r="C22" s="12"/>
      <c r="D22" s="12"/>
      <c r="E22" s="12">
        <v>14256.84</v>
      </c>
      <c r="F22" s="12"/>
      <c r="G22" s="12"/>
      <c r="H22" s="12"/>
      <c r="I22" s="12"/>
      <c r="J22" s="12"/>
      <c r="K22" s="12"/>
      <c r="L22" s="12"/>
      <c r="M22" s="12"/>
      <c r="N22" s="12"/>
      <c r="O22" s="11">
        <f t="shared" si="2"/>
        <v>14256.84</v>
      </c>
    </row>
    <row r="23" spans="1:15" ht="15" customHeight="1" x14ac:dyDescent="0.25">
      <c r="A23" s="8" t="s">
        <v>35</v>
      </c>
      <c r="B23" s="8"/>
      <c r="C23" s="13"/>
      <c r="D23" s="13"/>
      <c r="E23" s="13">
        <v>14440</v>
      </c>
      <c r="F23" s="13"/>
      <c r="G23" s="13"/>
      <c r="H23" s="12"/>
      <c r="I23" s="12"/>
      <c r="J23" s="12"/>
      <c r="K23" s="12"/>
      <c r="L23" s="12"/>
      <c r="M23" s="12"/>
      <c r="N23" s="12"/>
      <c r="O23" s="11">
        <f>SUM(C23:N23)</f>
        <v>14440</v>
      </c>
    </row>
    <row r="24" spans="1:15" ht="15" customHeight="1" x14ac:dyDescent="0.25">
      <c r="A24" s="8" t="s">
        <v>36</v>
      </c>
      <c r="B24" s="8"/>
      <c r="C24" s="13"/>
      <c r="D24" s="13"/>
      <c r="E24" s="13"/>
      <c r="F24" s="13">
        <v>2500</v>
      </c>
      <c r="G24" s="13"/>
      <c r="H24" s="12"/>
      <c r="I24" s="12"/>
      <c r="J24" s="12"/>
      <c r="K24" s="12"/>
      <c r="L24" s="12"/>
      <c r="M24" s="12"/>
      <c r="N24" s="12"/>
      <c r="O24" s="11">
        <f t="shared" si="2"/>
        <v>2500</v>
      </c>
    </row>
    <row r="25" spans="1:15" ht="15" customHeight="1" x14ac:dyDescent="0.25">
      <c r="A25" s="8" t="s">
        <v>37</v>
      </c>
      <c r="B25" s="8"/>
      <c r="C25" s="13"/>
      <c r="D25" s="13"/>
      <c r="E25" s="13"/>
      <c r="F25" s="13">
        <v>5000</v>
      </c>
      <c r="G25" s="13"/>
      <c r="H25" s="12"/>
      <c r="I25" s="12"/>
      <c r="J25" s="12"/>
      <c r="K25" s="12"/>
      <c r="L25" s="12"/>
      <c r="M25" s="12"/>
      <c r="N25" s="12"/>
      <c r="O25" s="11">
        <f t="shared" si="2"/>
        <v>5000</v>
      </c>
    </row>
    <row r="26" spans="1:15" ht="15" customHeight="1" x14ac:dyDescent="0.25">
      <c r="A26" s="8" t="s">
        <v>38</v>
      </c>
      <c r="B26" s="8"/>
      <c r="C26" s="13"/>
      <c r="D26" s="13"/>
      <c r="E26" s="13"/>
      <c r="F26" s="13"/>
      <c r="G26" s="13">
        <v>16642.599999999999</v>
      </c>
      <c r="H26" s="12">
        <v>8943.5</v>
      </c>
      <c r="I26" s="12"/>
      <c r="J26" s="12"/>
      <c r="K26" s="12"/>
      <c r="L26" s="12"/>
      <c r="M26" s="12"/>
      <c r="N26" s="12"/>
      <c r="O26" s="11">
        <f t="shared" si="2"/>
        <v>25586.1</v>
      </c>
    </row>
    <row r="27" spans="1:15" ht="27.75" customHeight="1" x14ac:dyDescent="0.25">
      <c r="A27" s="8" t="s">
        <v>39</v>
      </c>
      <c r="B27" s="8"/>
      <c r="C27" s="13"/>
      <c r="D27" s="13"/>
      <c r="E27" s="13"/>
      <c r="F27" s="13"/>
      <c r="G27" s="13"/>
      <c r="H27" s="12">
        <v>5954.5</v>
      </c>
      <c r="I27" s="12"/>
      <c r="J27" s="12"/>
      <c r="K27" s="12"/>
      <c r="L27" s="12"/>
      <c r="M27" s="12"/>
      <c r="N27" s="12"/>
      <c r="O27" s="11">
        <f t="shared" si="2"/>
        <v>5954.5</v>
      </c>
    </row>
    <row r="28" spans="1:15" ht="15" customHeight="1" x14ac:dyDescent="0.25">
      <c r="A28" s="8" t="s">
        <v>40</v>
      </c>
      <c r="B28" s="8"/>
      <c r="C28" s="13"/>
      <c r="D28" s="13"/>
      <c r="E28" s="13"/>
      <c r="F28" s="13"/>
      <c r="G28" s="13"/>
      <c r="H28" s="12">
        <v>29200</v>
      </c>
      <c r="I28" s="12"/>
      <c r="J28" s="12"/>
      <c r="K28" s="12"/>
      <c r="L28" s="12">
        <v>22972</v>
      </c>
      <c r="M28" s="12"/>
      <c r="N28" s="12"/>
      <c r="O28" s="11">
        <f t="shared" si="2"/>
        <v>52172</v>
      </c>
    </row>
    <row r="29" spans="1:15" ht="15" customHeight="1" x14ac:dyDescent="0.25">
      <c r="A29" s="8" t="s">
        <v>41</v>
      </c>
      <c r="B29" s="8"/>
      <c r="C29" s="13"/>
      <c r="D29" s="13"/>
      <c r="E29" s="13"/>
      <c r="F29" s="13"/>
      <c r="G29" s="13"/>
      <c r="H29" s="12">
        <v>14960</v>
      </c>
      <c r="I29" s="12"/>
      <c r="J29" s="12">
        <v>5000</v>
      </c>
      <c r="K29" s="12"/>
      <c r="L29" s="12"/>
      <c r="M29" s="12"/>
      <c r="N29" s="12"/>
      <c r="O29" s="11">
        <f t="shared" si="2"/>
        <v>19960</v>
      </c>
    </row>
    <row r="30" spans="1:15" ht="31.5" customHeight="1" x14ac:dyDescent="0.25">
      <c r="A30" s="8" t="s">
        <v>42</v>
      </c>
      <c r="B30" s="8"/>
      <c r="C30" s="13"/>
      <c r="D30" s="13"/>
      <c r="E30" s="13"/>
      <c r="F30" s="13"/>
      <c r="G30" s="13"/>
      <c r="H30" s="12"/>
      <c r="I30" s="12">
        <v>33476</v>
      </c>
      <c r="J30" s="12"/>
      <c r="K30" s="12"/>
      <c r="L30" s="12"/>
      <c r="M30" s="12"/>
      <c r="N30" s="12"/>
      <c r="O30" s="11">
        <f t="shared" si="2"/>
        <v>33476</v>
      </c>
    </row>
    <row r="31" spans="1:15" ht="15" customHeight="1" x14ac:dyDescent="0.25">
      <c r="A31" s="8" t="s">
        <v>43</v>
      </c>
      <c r="B31" s="8"/>
      <c r="C31" s="13"/>
      <c r="D31" s="13"/>
      <c r="E31" s="13"/>
      <c r="F31" s="13"/>
      <c r="G31" s="13"/>
      <c r="H31" s="12"/>
      <c r="I31" s="12">
        <v>14205</v>
      </c>
      <c r="J31" s="12"/>
      <c r="K31" s="12"/>
      <c r="L31" s="12"/>
      <c r="M31" s="12"/>
      <c r="N31" s="12"/>
      <c r="O31" s="11">
        <f t="shared" si="2"/>
        <v>14205</v>
      </c>
    </row>
    <row r="32" spans="1:15" ht="15" customHeight="1" x14ac:dyDescent="0.25">
      <c r="A32" s="8" t="s">
        <v>44</v>
      </c>
      <c r="B32" s="8"/>
      <c r="C32" s="13"/>
      <c r="D32" s="13"/>
      <c r="E32" s="13"/>
      <c r="F32" s="13"/>
      <c r="G32" s="13"/>
      <c r="H32" s="12"/>
      <c r="I32" s="12">
        <v>6336</v>
      </c>
      <c r="J32" s="12"/>
      <c r="K32" s="12"/>
      <c r="L32" s="12"/>
      <c r="M32" s="12"/>
      <c r="N32" s="12"/>
      <c r="O32" s="11">
        <f t="shared" si="2"/>
        <v>6336</v>
      </c>
    </row>
    <row r="33" spans="1:15" ht="15" customHeight="1" x14ac:dyDescent="0.25">
      <c r="A33" s="8" t="s">
        <v>45</v>
      </c>
      <c r="B33" s="8"/>
      <c r="C33" s="13"/>
      <c r="D33" s="13"/>
      <c r="E33" s="13"/>
      <c r="F33" s="13"/>
      <c r="G33" s="13"/>
      <c r="H33" s="12"/>
      <c r="I33" s="12">
        <v>40450</v>
      </c>
      <c r="J33" s="12"/>
      <c r="K33" s="12"/>
      <c r="L33" s="12"/>
      <c r="M33" s="12"/>
      <c r="N33" s="12"/>
      <c r="O33" s="11">
        <f t="shared" si="2"/>
        <v>40450</v>
      </c>
    </row>
    <row r="34" spans="1:15" ht="15" customHeight="1" x14ac:dyDescent="0.25">
      <c r="A34" s="8" t="s">
        <v>46</v>
      </c>
      <c r="B34" s="8"/>
      <c r="C34" s="13"/>
      <c r="D34" s="13"/>
      <c r="E34" s="13"/>
      <c r="F34" s="13"/>
      <c r="G34" s="13"/>
      <c r="H34" s="12"/>
      <c r="I34" s="12">
        <v>33474</v>
      </c>
      <c r="J34" s="12"/>
      <c r="K34" s="12"/>
      <c r="L34" s="12"/>
      <c r="M34" s="12"/>
      <c r="N34" s="12"/>
      <c r="O34" s="11">
        <f t="shared" si="2"/>
        <v>33474</v>
      </c>
    </row>
    <row r="35" spans="1:15" ht="15" customHeight="1" x14ac:dyDescent="0.25">
      <c r="A35" s="8" t="s">
        <v>47</v>
      </c>
      <c r="B35" s="8"/>
      <c r="C35" s="13"/>
      <c r="D35" s="13"/>
      <c r="E35" s="13"/>
      <c r="F35" s="13"/>
      <c r="G35" s="13"/>
      <c r="H35" s="12"/>
      <c r="I35" s="12">
        <v>91000</v>
      </c>
      <c r="J35" s="12"/>
      <c r="K35" s="12"/>
      <c r="L35" s="12"/>
      <c r="M35" s="12"/>
      <c r="N35" s="12"/>
      <c r="O35" s="11">
        <f>SUM(C35:N35)</f>
        <v>91000</v>
      </c>
    </row>
    <row r="36" spans="1:15" ht="15" customHeight="1" x14ac:dyDescent="0.25">
      <c r="A36" s="8" t="s">
        <v>48</v>
      </c>
      <c r="B36" s="8"/>
      <c r="C36" s="13"/>
      <c r="D36" s="13"/>
      <c r="E36" s="13"/>
      <c r="F36" s="13"/>
      <c r="G36" s="13"/>
      <c r="H36" s="12"/>
      <c r="I36" s="12">
        <v>124423</v>
      </c>
      <c r="J36" s="12"/>
      <c r="K36" s="12"/>
      <c r="L36" s="12"/>
      <c r="M36" s="12"/>
      <c r="N36" s="12"/>
      <c r="O36" s="11">
        <f t="shared" si="2"/>
        <v>124423</v>
      </c>
    </row>
    <row r="37" spans="1:15" ht="15" customHeight="1" x14ac:dyDescent="0.25">
      <c r="A37" s="8" t="s">
        <v>49</v>
      </c>
      <c r="B37" s="8"/>
      <c r="C37" s="13"/>
      <c r="D37" s="13"/>
      <c r="E37" s="13"/>
      <c r="F37" s="13"/>
      <c r="G37" s="13"/>
      <c r="H37" s="12"/>
      <c r="I37" s="12"/>
      <c r="J37" s="12"/>
      <c r="K37" s="12">
        <v>14997</v>
      </c>
      <c r="L37" s="12"/>
      <c r="M37" s="12"/>
      <c r="N37" s="12"/>
      <c r="O37" s="11">
        <f t="shared" si="2"/>
        <v>14997</v>
      </c>
    </row>
    <row r="38" spans="1:15" ht="15" customHeight="1" x14ac:dyDescent="0.25">
      <c r="A38" s="8" t="s">
        <v>50</v>
      </c>
      <c r="B38" s="8"/>
      <c r="C38" s="13"/>
      <c r="D38" s="13"/>
      <c r="E38" s="13"/>
      <c r="F38" s="13"/>
      <c r="G38" s="13"/>
      <c r="H38" s="12"/>
      <c r="I38" s="12"/>
      <c r="J38" s="12"/>
      <c r="K38" s="12">
        <v>28881</v>
      </c>
      <c r="L38" s="12"/>
      <c r="M38" s="12"/>
      <c r="N38" s="12"/>
      <c r="O38" s="11">
        <f t="shared" si="2"/>
        <v>28881</v>
      </c>
    </row>
    <row r="39" spans="1:15" ht="15" customHeight="1" x14ac:dyDescent="0.25">
      <c r="A39" s="8" t="s">
        <v>51</v>
      </c>
      <c r="B39" s="8"/>
      <c r="C39" s="13"/>
      <c r="D39" s="13"/>
      <c r="E39" s="13"/>
      <c r="F39" s="13"/>
      <c r="G39" s="13"/>
      <c r="H39" s="12"/>
      <c r="I39" s="12"/>
      <c r="J39" s="12"/>
      <c r="K39" s="12">
        <v>1662.95</v>
      </c>
      <c r="L39" s="12"/>
      <c r="M39" s="12"/>
      <c r="N39" s="12"/>
      <c r="O39" s="11">
        <f t="shared" si="2"/>
        <v>1662.95</v>
      </c>
    </row>
    <row r="40" spans="1:15" ht="15" customHeight="1" x14ac:dyDescent="0.25">
      <c r="A40" s="8" t="s">
        <v>52</v>
      </c>
      <c r="B40" s="8"/>
      <c r="C40" s="13"/>
      <c r="D40" s="13"/>
      <c r="E40" s="13"/>
      <c r="F40" s="13"/>
      <c r="G40" s="13"/>
      <c r="H40" s="12"/>
      <c r="I40" s="12"/>
      <c r="J40" s="12"/>
      <c r="K40" s="12">
        <v>20149</v>
      </c>
      <c r="L40" s="12"/>
      <c r="M40" s="12"/>
      <c r="N40" s="12"/>
      <c r="O40" s="11">
        <f t="shared" si="2"/>
        <v>20149</v>
      </c>
    </row>
    <row r="41" spans="1:15" ht="15" customHeight="1" x14ac:dyDescent="0.25">
      <c r="A41" s="8" t="s">
        <v>53</v>
      </c>
      <c r="B41" s="8"/>
      <c r="C41" s="13"/>
      <c r="D41" s="13"/>
      <c r="E41" s="13"/>
      <c r="F41" s="13"/>
      <c r="G41" s="13"/>
      <c r="H41" s="12"/>
      <c r="I41" s="12"/>
      <c r="J41" s="12"/>
      <c r="K41" s="12">
        <v>8115</v>
      </c>
      <c r="L41" s="12"/>
      <c r="M41" s="12"/>
      <c r="N41" s="12">
        <v>3663.5</v>
      </c>
      <c r="O41" s="11">
        <f t="shared" si="2"/>
        <v>11778.5</v>
      </c>
    </row>
    <row r="42" spans="1:15" ht="15" customHeight="1" x14ac:dyDescent="0.25">
      <c r="A42" s="8" t="s">
        <v>54</v>
      </c>
      <c r="B42" s="8"/>
      <c r="C42" s="13"/>
      <c r="D42" s="13"/>
      <c r="E42" s="13"/>
      <c r="F42" s="13"/>
      <c r="G42" s="13"/>
      <c r="H42" s="12"/>
      <c r="I42" s="12"/>
      <c r="J42" s="12"/>
      <c r="K42" s="12"/>
      <c r="L42" s="12">
        <v>2974.32</v>
      </c>
      <c r="M42" s="12"/>
      <c r="N42" s="12"/>
      <c r="O42" s="11">
        <f t="shared" si="2"/>
        <v>2974.32</v>
      </c>
    </row>
    <row r="43" spans="1:15" ht="15" customHeight="1" x14ac:dyDescent="0.25">
      <c r="A43" s="8" t="s">
        <v>56</v>
      </c>
      <c r="B43" s="8"/>
      <c r="C43" s="13"/>
      <c r="D43" s="13"/>
      <c r="E43" s="13"/>
      <c r="F43" s="13"/>
      <c r="G43" s="13"/>
      <c r="H43" s="12"/>
      <c r="I43" s="12"/>
      <c r="J43" s="12"/>
      <c r="K43" s="12"/>
      <c r="L43" s="12"/>
      <c r="M43" s="12"/>
      <c r="N43" s="12">
        <v>13200</v>
      </c>
      <c r="O43" s="11">
        <f t="shared" si="2"/>
        <v>13200</v>
      </c>
    </row>
    <row r="44" spans="1:15" ht="15" customHeight="1" x14ac:dyDescent="0.25">
      <c r="A44" s="8"/>
      <c r="B44" s="8"/>
      <c r="C44" s="13"/>
      <c r="D44" s="13"/>
      <c r="E44" s="13"/>
      <c r="F44" s="13"/>
      <c r="G44" s="13"/>
      <c r="H44" s="12"/>
      <c r="I44" s="12"/>
      <c r="J44" s="12"/>
      <c r="K44" s="12"/>
      <c r="L44" s="12"/>
      <c r="M44" s="12"/>
      <c r="N44" s="12"/>
      <c r="O44" s="11">
        <f t="shared" si="2"/>
        <v>0</v>
      </c>
    </row>
    <row r="45" spans="1:15" ht="15" customHeight="1" x14ac:dyDescent="0.25">
      <c r="A45" s="8"/>
      <c r="B45" s="8"/>
      <c r="C45" s="13"/>
      <c r="D45" s="13"/>
      <c r="E45" s="13"/>
      <c r="F45" s="13"/>
      <c r="G45" s="13"/>
      <c r="H45" s="12"/>
      <c r="I45" s="12"/>
      <c r="J45" s="12"/>
      <c r="K45" s="12"/>
      <c r="L45" s="12"/>
      <c r="M45" s="12"/>
      <c r="N45" s="12"/>
      <c r="O45" s="11">
        <f t="shared" si="2"/>
        <v>0</v>
      </c>
    </row>
    <row r="46" spans="1:15" ht="15" customHeight="1" x14ac:dyDescent="0.25">
      <c r="A46" s="9" t="s">
        <v>18</v>
      </c>
      <c r="B46" s="9"/>
      <c r="C46" s="14">
        <f t="shared" ref="C46:O46" si="3">SUM(C7:C45)</f>
        <v>48655.9</v>
      </c>
      <c r="D46" s="14">
        <f t="shared" si="3"/>
        <v>79627.97</v>
      </c>
      <c r="E46" s="14">
        <f t="shared" si="3"/>
        <v>80323.91</v>
      </c>
      <c r="F46" s="14">
        <f t="shared" si="3"/>
        <v>34055.700000000004</v>
      </c>
      <c r="G46" s="14">
        <f t="shared" si="3"/>
        <v>90338</v>
      </c>
      <c r="H46" s="14">
        <f t="shared" si="3"/>
        <v>191891.65</v>
      </c>
      <c r="I46" s="14">
        <f t="shared" si="3"/>
        <v>389706.49</v>
      </c>
      <c r="J46" s="14">
        <f t="shared" si="3"/>
        <v>42297</v>
      </c>
      <c r="K46" s="14">
        <f t="shared" si="3"/>
        <v>98496.95</v>
      </c>
      <c r="L46" s="14">
        <f t="shared" si="3"/>
        <v>120471.00000000001</v>
      </c>
      <c r="M46" s="14">
        <f t="shared" si="3"/>
        <v>20430.2</v>
      </c>
      <c r="N46" s="14">
        <f t="shared" si="3"/>
        <v>66805.959999999992</v>
      </c>
      <c r="O46" s="14">
        <f>SUM(O7:O45)</f>
        <v>1263100.73</v>
      </c>
    </row>
    <row r="49" spans="16:16" x14ac:dyDescent="0.25">
      <c r="P49" s="10"/>
    </row>
    <row r="54" spans="16:16" x14ac:dyDescent="0.25">
      <c r="P54" s="10"/>
    </row>
  </sheetData>
  <pageMargins left="0" right="0" top="0.19685039370078741" bottom="0.19685039370078741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поступлений и расходов ДС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Admin</cp:lastModifiedBy>
  <cp:lastPrinted>2017-11-01T09:01:06Z</cp:lastPrinted>
  <dcterms:created xsi:type="dcterms:W3CDTF">2014-09-17T06:09:59Z</dcterms:created>
  <dcterms:modified xsi:type="dcterms:W3CDTF">2018-02-02T07:59:54Z</dcterms:modified>
</cp:coreProperties>
</file>